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AL\Desktop\"/>
    </mc:Choice>
  </mc:AlternateContent>
  <bookViews>
    <workbookView windowWidth="27952" windowHeight="12375"/>
  </bookViews>
  <sheets>
    <sheet name="小学低年级组" sheetId="1" r:id="rId1"/>
    <sheet name="小学高年级组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2" name="ID_064940BCCFAB4738A7BC0FE2B70F88F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01430" y="368300"/>
          <a:ext cx="12192000" cy="12192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C0A3E3D6C0774FE0B44DAFA5916754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01430" y="736600"/>
          <a:ext cx="12192000" cy="12192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" name="ID_BB69B820D21749BA82550DB71E1CCBB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901430" y="1473200"/>
          <a:ext cx="12192000" cy="12192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7" name="ID_597BDB05DE124EB6A85BFDB28F879A4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901430" y="1104900"/>
          <a:ext cx="9217025" cy="9217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8" name="ID_1736723FD53542889DF6CA404B5751E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901430" y="1841500"/>
          <a:ext cx="12192000" cy="12192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6C166B50E1D54B7B9F5F33DF68AB580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88500" y="6502400"/>
          <a:ext cx="6096000" cy="8128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" name="ID_F46EE6736D844888AC24C76C487940C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88500" y="2755900"/>
          <a:ext cx="6096000" cy="8128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7F28D158626448FAA1AC3AF6B4112B0E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901430" y="2209800"/>
          <a:ext cx="6096000" cy="8128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" name="ID_681EFF1F8E5B4E1799DFD4E28E118C0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901430" y="2946400"/>
          <a:ext cx="6096000" cy="8128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0" name="ID_1EF7D6E69AC54AD3969188F4B9B42D5F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901430" y="4051300"/>
          <a:ext cx="8128000" cy="609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1" name="ID_BD644D59CDB84CC498DBBC588AE33B4B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901430" y="3683000"/>
          <a:ext cx="8128000" cy="609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" name="ID_8C79A409978742DDA8980F541ACC417A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88500" y="393700"/>
          <a:ext cx="8128000" cy="609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2" name="ID_448AD56AFAF444688C1D3DDBD3A6344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88500" y="1574800"/>
          <a:ext cx="8128000" cy="609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" name="ID_5019D573F4B643D0BFC11880F6C5553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88500" y="3746500"/>
          <a:ext cx="8128000" cy="609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A6FAD8994CE445D18231D166C5D856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88500" y="4140200"/>
          <a:ext cx="8128000" cy="609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" name="ID_FDF22E55F2894661884C6A62A268637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88500" y="6108700"/>
          <a:ext cx="8128000" cy="609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4" name="ID_0C64E50010EB4B22A99541DBA825239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8901430" y="8102600"/>
          <a:ext cx="6096000" cy="8128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8" name="ID_0CBFEAD10AE14EEF8014094BE7E648DA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8901430" y="5156200"/>
          <a:ext cx="6096000" cy="8128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9" name="ID_9040E006768D4D4EB561F9C2B29BF77A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8901430" y="5524500"/>
          <a:ext cx="8128000" cy="609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1" name="ID_2325B915CD6845B2A68901C678F261EB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8901430" y="4419600"/>
          <a:ext cx="8128000" cy="609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F898924712484FCB98550F960579C30D" descr="38a06d615cd443059afc56b3161ab394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450070" y="2752725"/>
          <a:ext cx="5140325" cy="6858000"/>
        </a:xfrm>
        <a:prstGeom prst="rect">
          <a:avLst/>
        </a:prstGeom>
      </xdr:spPr>
    </xdr:pic>
  </etc:cellImage>
  <etc:cellImage>
    <xdr:pic>
      <xdr:nvPicPr>
        <xdr:cNvPr id="5" name="ID_58844634208C45C7BA54FAB9C18FA800" descr="9020ac2267774c39a5bee08958ee128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291320" y="4133850"/>
          <a:ext cx="5140325" cy="6858000"/>
        </a:xfrm>
        <a:prstGeom prst="rect">
          <a:avLst/>
        </a:prstGeom>
      </xdr:spPr>
    </xdr:pic>
  </etc:cellImage>
  <etc:cellImage>
    <xdr:pic>
      <xdr:nvPicPr>
        <xdr:cNvPr id="7" name="ID_FC6B0ED9593048AEB44544E3AD0D206D" descr="61d91d4b620640cba3b6731d4a40b33b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251315" y="5967730"/>
          <a:ext cx="5140325" cy="6858000"/>
        </a:xfrm>
        <a:prstGeom prst="rect">
          <a:avLst/>
        </a:prstGeom>
      </xdr:spPr>
    </xdr:pic>
  </etc:cellImage>
  <etc:cellImage>
    <xdr:pic>
      <xdr:nvPicPr>
        <xdr:cNvPr id="8" name="ID_89A8168739CF44D1AF775307CBCB31FA" descr="696f24fa84344ebb927c07ac03f1f3c3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8663940" y="7127240"/>
          <a:ext cx="5140325" cy="6858000"/>
        </a:xfrm>
        <a:prstGeom prst="rect">
          <a:avLst/>
        </a:prstGeom>
      </xdr:spPr>
    </xdr:pic>
  </etc:cellImage>
  <etc:cellImage>
    <xdr:pic>
      <xdr:nvPicPr>
        <xdr:cNvPr id="9" name="ID_B121E0C5E8D84E70976D1DE02435C101" descr="e4ab83db65f94c54a8aa95847ba5e534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275445" y="7610475"/>
          <a:ext cx="5140325" cy="6858000"/>
        </a:xfrm>
        <a:prstGeom prst="rect">
          <a:avLst/>
        </a:prstGeom>
      </xdr:spPr>
    </xdr:pic>
  </etc:cellImage>
  <etc:cellImage>
    <xdr:pic>
      <xdr:nvPicPr>
        <xdr:cNvPr id="10" name="ID_C79B64E6CB5740A09F795E01E7344BED" descr="4cf02dca153b4ea4b007d61940b8bd9c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005570" y="8229600"/>
          <a:ext cx="5140325" cy="6858000"/>
        </a:xfrm>
        <a:prstGeom prst="rect">
          <a:avLst/>
        </a:prstGeom>
      </xdr:spPr>
    </xdr:pic>
  </etc:cellImage>
  <etc:cellImage>
    <xdr:pic>
      <xdr:nvPicPr>
        <xdr:cNvPr id="12" name="ID_282FBBC7CCB64F48B3C3075342DD98A9" descr="1a30380d43ec4e4a954d79ffc70dd49f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227820" y="8460105"/>
          <a:ext cx="5140325" cy="6858000"/>
        </a:xfrm>
        <a:prstGeom prst="rect">
          <a:avLst/>
        </a:prstGeom>
      </xdr:spPr>
    </xdr:pic>
  </etc:cellImage>
  <etc:cellImage>
    <xdr:pic>
      <xdr:nvPicPr>
        <xdr:cNvPr id="16" name="ID_CBA641C6C4ED4C7F8A6DA227942A5BED" descr="9ce75e77c76c48e08a99caa204be0534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044940" y="8912860"/>
          <a:ext cx="5140325" cy="6858000"/>
        </a:xfrm>
        <a:prstGeom prst="rect">
          <a:avLst/>
        </a:prstGeom>
      </xdr:spPr>
    </xdr:pic>
  </etc:cellImage>
  <etc:cellImage>
    <xdr:pic>
      <xdr:nvPicPr>
        <xdr:cNvPr id="25" name="ID_AF30C6F4997444B0A3E03758742EE592" descr="dc10c24f5e864f189238304d49f0a6f2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0104755" y="1323340"/>
          <a:ext cx="6853555" cy="5107940"/>
        </a:xfrm>
        <a:prstGeom prst="rect">
          <a:avLst/>
        </a:prstGeom>
      </xdr:spPr>
    </xdr:pic>
  </etc:cellImage>
  <etc:cellImage>
    <xdr:pic>
      <xdr:nvPicPr>
        <xdr:cNvPr id="26" name="ID_677A344E0C8748C5838F9D1A119BAF67" descr="81898bbf283948d9bf3ba7be3180347c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9959975" y="2018030"/>
          <a:ext cx="6853555" cy="5107940"/>
        </a:xfrm>
        <a:prstGeom prst="rect">
          <a:avLst/>
        </a:prstGeom>
      </xdr:spPr>
    </xdr:pic>
  </etc:cellImage>
  <etc:cellImage>
    <xdr:pic>
      <xdr:nvPicPr>
        <xdr:cNvPr id="32" name="ID_F5F39F186252432C896BA75697BCABC9" descr="644ab9615ae34eef9c34451680eb76bc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950450" y="6170930"/>
          <a:ext cx="5142230" cy="6809740"/>
        </a:xfrm>
        <a:prstGeom prst="rect">
          <a:avLst/>
        </a:prstGeom>
      </xdr:spPr>
    </xdr:pic>
  </etc:cellImage>
  <etc:cellImage>
    <xdr:pic>
      <xdr:nvPicPr>
        <xdr:cNvPr id="38" name="ID_B2F4B5211D954DE291E0600F6A8595EE" descr="6fa336bad9ab462d8194d3e104966f2d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941560" y="7047230"/>
          <a:ext cx="5142230" cy="6809740"/>
        </a:xfrm>
        <a:prstGeom prst="rect">
          <a:avLst/>
        </a:prstGeom>
      </xdr:spPr>
    </xdr:pic>
  </etc:cellImage>
  <etc:cellImage>
    <xdr:pic>
      <xdr:nvPicPr>
        <xdr:cNvPr id="44" name="ID_C11E6963A1DA4071B0577A58D15ED33F" descr="145c03fb23e0430592ac38c9d7b131c7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1230610" y="11094720"/>
          <a:ext cx="6852920" cy="5107940"/>
        </a:xfrm>
        <a:prstGeom prst="rect">
          <a:avLst/>
        </a:prstGeom>
      </xdr:spPr>
    </xdr:pic>
  </etc:cellImage>
  <etc:cellImage>
    <xdr:pic>
      <xdr:nvPicPr>
        <xdr:cNvPr id="49" name="ID_84B0271D76D74142AB14B2AA8113F104" descr="210433bd3c144514b4be0f94a241b6a8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469120" y="10200005"/>
          <a:ext cx="6856095" cy="5107305"/>
        </a:xfrm>
        <a:prstGeom prst="rect">
          <a:avLst/>
        </a:prstGeom>
      </xdr:spPr>
    </xdr:pic>
  </etc:cellImage>
  <etc:cellImage>
    <xdr:pic>
      <xdr:nvPicPr>
        <xdr:cNvPr id="56" name="ID_7BB8CC22271045619D1F35C79794D0BA" descr="9a90d47df5f84d73ab9e5e70ef3e6c4b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905365" y="8750935"/>
          <a:ext cx="6853555" cy="5106035"/>
        </a:xfrm>
        <a:prstGeom prst="rect">
          <a:avLst/>
        </a:prstGeom>
      </xdr:spPr>
    </xdr:pic>
  </etc:cellImage>
  <etc:cellImage>
    <xdr:pic>
      <xdr:nvPicPr>
        <xdr:cNvPr id="58" name="ID_35951AE46FE64A09948F406B61FB5341" descr="43ff33d0714942d0bd7514f15e32290a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0241280" y="13420725"/>
          <a:ext cx="6853555" cy="5104130"/>
        </a:xfrm>
        <a:prstGeom prst="rect">
          <a:avLst/>
        </a:prstGeom>
      </xdr:spPr>
    </xdr:pic>
  </etc:cellImage>
  <etc:cellImage>
    <xdr:pic>
      <xdr:nvPicPr>
        <xdr:cNvPr id="60" name="ID_3708430800034EC48459F2C707FA94D8" descr="4767df13f81d42a0ba31b584861f4e22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9669780" y="13039725"/>
          <a:ext cx="6853555" cy="5107940"/>
        </a:xfrm>
        <a:prstGeom prst="rect">
          <a:avLst/>
        </a:prstGeom>
      </xdr:spPr>
    </xdr:pic>
  </etc:cellImage>
  <etc:cellImage>
    <xdr:pic>
      <xdr:nvPicPr>
        <xdr:cNvPr id="61" name="ID_2DE9E522D01749EB925A6025E7FD6AFF" descr="5e4acd2ca56c48c888f0843bae507770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9968865" y="11094720"/>
          <a:ext cx="6853555" cy="5103495"/>
        </a:xfrm>
        <a:prstGeom prst="rect">
          <a:avLst/>
        </a:prstGeom>
      </xdr:spPr>
    </xdr:pic>
  </etc:cellImage>
  <etc:cellImage>
    <xdr:pic>
      <xdr:nvPicPr>
        <xdr:cNvPr id="63" name="ID_A1F09CC621184217B019D7411FDEC9E0" descr="ce925d67779e4c2795e774787d63521b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0132060" y="8940800"/>
          <a:ext cx="6852920" cy="5103495"/>
        </a:xfrm>
        <a:prstGeom prst="rect">
          <a:avLst/>
        </a:prstGeom>
      </xdr:spPr>
    </xdr:pic>
  </etc:cellImage>
  <etc:cellImage>
    <xdr:pic>
      <xdr:nvPicPr>
        <xdr:cNvPr id="65" name="ID_FB3E2E448C6A4C6EA787FB41F37C1286" descr="5d49f8e902404faf92f38bc42c1e829f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9496425" y="9613900"/>
          <a:ext cx="6852920" cy="5107940"/>
        </a:xfrm>
        <a:prstGeom prst="rect">
          <a:avLst/>
        </a:prstGeom>
      </xdr:spPr>
    </xdr:pic>
  </etc:cellImage>
  <etc:cellImage>
    <xdr:pic>
      <xdr:nvPicPr>
        <xdr:cNvPr id="67" name="ID_06156B73601B42BB8B62CB3F8B1ADB52" descr="3211ab001c6d48d6bb7a94b6b1b476b8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9787255" y="12462510"/>
          <a:ext cx="6852920" cy="5104130"/>
        </a:xfrm>
        <a:prstGeom prst="rect">
          <a:avLst/>
        </a:prstGeom>
      </xdr:spPr>
    </xdr:pic>
  </etc:cellImage>
  <etc:cellImage>
    <xdr:pic>
      <xdr:nvPicPr>
        <xdr:cNvPr id="70" name="ID_A9A192A452FA411F8A4D38881CB77C2F" descr="da623377ef23418daebcd8ea0eaeef1d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9469755" y="11849735"/>
          <a:ext cx="6852920" cy="5113655"/>
        </a:xfrm>
        <a:prstGeom prst="rect">
          <a:avLst/>
        </a:prstGeom>
      </xdr:spPr>
    </xdr:pic>
  </etc:cellImage>
  <etc:cellImage>
    <xdr:pic>
      <xdr:nvPicPr>
        <xdr:cNvPr id="71" name="ID_836EDA9662254134955321C41EDC6E3B" descr="0d2359720d25426ea25bfebc45074718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9478010" y="11381740"/>
          <a:ext cx="6852920" cy="5107305"/>
        </a:xfrm>
        <a:prstGeom prst="rect">
          <a:avLst/>
        </a:prstGeom>
      </xdr:spPr>
    </xdr:pic>
  </etc:cellImage>
  <etc:cellImage>
    <xdr:pic>
      <xdr:nvPicPr>
        <xdr:cNvPr id="11" name="ID_067A32FA427F4BB2AA6DC277F0922CDF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8482965" y="9334500"/>
          <a:ext cx="12182475" cy="16249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950E1BF4025640F58FF8C9D55CB43E0E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9590405" y="2794000"/>
          <a:ext cx="18288000" cy="1028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0D5B80E941384730A80C42F656917CCE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0661650" y="558800"/>
          <a:ext cx="18288000" cy="1028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89F03F40935542FE941D890CAC27E0A1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9590405" y="3352800"/>
          <a:ext cx="7715250" cy="1371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F336CDE3E53844669DBF35CDE32390CD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1244580" y="5029200"/>
          <a:ext cx="1624965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B3D86D0679D94690B4EA8BBD34A25564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10173335" y="5029200"/>
          <a:ext cx="1624965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69B6C3E3B66441C39DDCD5A9256BDC4A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8776970" y="1123315"/>
          <a:ext cx="1750695" cy="13125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095380AF7E1546749247D2CCE5325C1D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8762365" y="3111500"/>
          <a:ext cx="6753225" cy="5114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479F8A3A147A405EAF9596FBEE368CA8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8762365" y="5334000"/>
          <a:ext cx="6848475" cy="5114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" name="ID_A7D3124694414241AB4BE9E8EB17A0A1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8762365" y="8890000"/>
          <a:ext cx="6819900" cy="5114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55945DB9CA364FBABCD7AD4C57165FA7" descr="WPS图片"/>
        <xdr:cNvPicPr/>
      </xdr:nvPicPr>
      <xdr:blipFill>
        <a:blip r:embed="rId54"/>
        <a:stretch>
          <a:fillRect/>
        </a:stretch>
      </xdr:blipFill>
      <xdr:spPr>
        <a:xfrm>
          <a:off x="0" y="0"/>
          <a:ext cx="8089265" cy="6064250"/>
        </a:xfrm>
        <a:prstGeom prst="rect">
          <a:avLst/>
        </a:prstGeom>
      </xdr:spPr>
    </xdr:pic>
  </etc:cellImage>
  <etc:cellImage>
    <xdr:pic>
      <xdr:nvPicPr>
        <xdr:cNvPr id="6" name="ID_29C0FCEFFF1E42C19E1B13B938A4FE54" descr="ChatGPT 图像 2026年9月30日 20_09_25"/>
        <xdr:cNvPicPr/>
      </xdr:nvPicPr>
      <xdr:blipFill>
        <a:blip r:embed="rId55"/>
        <a:stretch>
          <a:fillRect/>
        </a:stretch>
      </xdr:blipFill>
      <xdr:spPr>
        <a:xfrm>
          <a:off x="0" y="0"/>
          <a:ext cx="8049260" cy="10058400"/>
        </a:xfrm>
        <a:prstGeom prst="rect">
          <a:avLst/>
        </a:prstGeom>
      </xdr:spPr>
    </xdr:pic>
  </etc:cellImage>
  <etc:cellImage>
    <xdr:pic>
      <xdr:nvPicPr>
        <xdr:cNvPr id="19" name="ID_4311AA30AC7C4B7FA32C25F3874F0539" descr="微信图片_20261011111142_43_88"/>
        <xdr:cNvPicPr/>
      </xdr:nvPicPr>
      <xdr:blipFill>
        <a:blip r:embed="rId56"/>
        <a:stretch>
          <a:fillRect/>
        </a:stretch>
      </xdr:blipFill>
      <xdr:spPr>
        <a:xfrm>
          <a:off x="0" y="0"/>
          <a:ext cx="10058400" cy="7112000"/>
        </a:xfrm>
        <a:prstGeom prst="rect">
          <a:avLst/>
        </a:prstGeom>
      </xdr:spPr>
    </xdr:pic>
  </etc:cellImage>
  <etc:cellImage>
    <xdr:pic>
      <xdr:nvPicPr>
        <xdr:cNvPr id="20" name="ID_041A567399024A83967768A67AA18722" descr="微信图片_20261011111142_44_88"/>
        <xdr:cNvPicPr/>
      </xdr:nvPicPr>
      <xdr:blipFill>
        <a:blip r:embed="rId57"/>
        <a:stretch>
          <a:fillRect/>
        </a:stretch>
      </xdr:blipFill>
      <xdr:spPr>
        <a:xfrm>
          <a:off x="0" y="0"/>
          <a:ext cx="10058400" cy="71120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<sst xmlns="http://schemas.openxmlformats.org/spreadsheetml/2006/main" count="171" uniqueCount="90">
  <si>
    <t>实验组别</t>
  </si>
  <si>
    <t>实验项目</t>
  </si>
  <si>
    <t>产品标号</t>
  </si>
  <si>
    <t>器材/材料</t>
  </si>
  <si>
    <t>数量</t>
  </si>
  <si>
    <t>单位</t>
  </si>
  <si>
    <t>规格</t>
  </si>
  <si>
    <t>图片</t>
  </si>
  <si>
    <t>总体图片</t>
  </si>
  <si>
    <t>小学低年级组</t>
  </si>
  <si>
    <t>DIY万花筒</t>
  </si>
  <si>
    <t>纸筒</t>
  </si>
  <si>
    <t>个</t>
  </si>
  <si>
    <t>/</t>
  </si>
  <si>
    <t>彩色卡纸（非必要）</t>
  </si>
  <si>
    <t>彩色碎纸片</t>
  </si>
  <si>
    <t>份</t>
  </si>
  <si>
    <t>长方形镜面</t>
  </si>
  <si>
    <t>块</t>
  </si>
  <si>
    <t>换成塑料的</t>
  </si>
  <si>
    <t>透明圆形塑料片</t>
  </si>
  <si>
    <t>不干胶条</t>
  </si>
  <si>
    <t>条</t>
  </si>
  <si>
    <t>长度测量探究</t>
  </si>
  <si>
    <t>纸带</t>
  </si>
  <si>
    <t>米</t>
  </si>
  <si>
    <t>DVD光盘</t>
  </si>
  <si>
    <t>张</t>
  </si>
  <si>
    <t>12cm</t>
  </si>
  <si>
    <t>绳子</t>
  </si>
  <si>
    <t>根</t>
  </si>
  <si>
    <t>（长度≥30cm）</t>
  </si>
  <si>
    <t>刻度尺</t>
  </si>
  <si>
    <t>把</t>
  </si>
  <si>
    <t>20cm</t>
  </si>
  <si>
    <t>笔</t>
  </si>
  <si>
    <t>支</t>
  </si>
  <si>
    <t>肺呼吸模型</t>
  </si>
  <si>
    <t>半个塑料瓶</t>
  </si>
  <si>
    <t>吸管</t>
  </si>
  <si>
    <t>剪刀</t>
  </si>
  <si>
    <t>胶带</t>
  </si>
  <si>
    <t>卷/份</t>
  </si>
  <si>
    <t>橡皮泥</t>
  </si>
  <si>
    <t>大气球</t>
  </si>
  <si>
    <t>小气球</t>
  </si>
  <si>
    <t>皮筋</t>
  </si>
  <si>
    <t>若干</t>
  </si>
  <si>
    <t>重心探究</t>
  </si>
  <si>
    <t>打印文件</t>
  </si>
  <si>
    <t>平衡鸟</t>
  </si>
  <si>
    <t>小学高年级组</t>
  </si>
  <si>
    <t>光路探究</t>
  </si>
  <si>
    <t>量角器</t>
  </si>
  <si>
    <t>半圆形玻璃砖</t>
  </si>
  <si>
    <t>线状光源</t>
  </si>
  <si>
    <t>长方形镜子</t>
  </si>
  <si>
    <t>燕尾夹（非必要）</t>
  </si>
  <si>
    <t>压强探究</t>
  </si>
  <si>
    <t>薄气球</t>
  </si>
  <si>
    <t>正方形泡沫板（珍珠棉）</t>
  </si>
  <si>
    <t>边长10cm、厚5mm</t>
  </si>
  <si>
    <t>小号两脚钉</t>
  </si>
  <si>
    <t>机械能转化探究</t>
  </si>
  <si>
    <t>圆柱形塑料罐</t>
  </si>
  <si>
    <t>（罐底和盖子各打好2个直径≤1cm的孔，两个孔相距≥5cm）</t>
  </si>
  <si>
    <t>曲别针</t>
  </si>
  <si>
    <t>橡皮筋</t>
  </si>
  <si>
    <t>六角螺母</t>
  </si>
  <si>
    <t>M10</t>
  </si>
  <si>
    <t>螺栓</t>
  </si>
  <si>
    <t>铁丝</t>
  </si>
  <si>
    <t>小段</t>
  </si>
  <si>
    <t>电路探究</t>
  </si>
  <si>
    <t>U型叉导线</t>
  </si>
  <si>
    <t>小灯座</t>
  </si>
  <si>
    <t>弹簧接线式</t>
  </si>
  <si>
    <t>小灯泡</t>
  </si>
  <si>
    <t>电池盒</t>
  </si>
  <si>
    <t>5号弹簧接线式</t>
  </si>
  <si>
    <t>电池</t>
  </si>
  <si>
    <t>节</t>
  </si>
  <si>
    <t>5号</t>
  </si>
  <si>
    <t>单刀开关</t>
  </si>
  <si>
    <t>电流表</t>
  </si>
  <si>
    <t>电压表</t>
  </si>
  <si>
    <t>小螺丝刀</t>
  </si>
  <si>
    <t>一字</t>
  </si>
  <si>
    <t>单刀双掷开关</t>
  </si>
  <si>
    <t>带底座发光二极管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</si>
</sst>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7" Type="http://schemas.openxmlformats.org/officeDocument/2006/relationships/image" Target="media/image57.png"/><Relationship Id="rId56" Type="http://schemas.openxmlformats.org/officeDocument/2006/relationships/image" Target="media/image56.png"/><Relationship Id="rId55" Type="http://schemas.openxmlformats.org/officeDocument/2006/relationships/image" Target="media/image55.png"/><Relationship Id="rId54" Type="http://schemas.openxmlformats.org/officeDocument/2006/relationships/image" Target="media/image54.png"/><Relationship Id="rId53" Type="http://schemas.openxmlformats.org/officeDocument/2006/relationships/image" Target="media/image53.png"/><Relationship Id="rId52" Type="http://schemas.openxmlformats.org/officeDocument/2006/relationships/image" Target="media/image52.png"/><Relationship Id="rId51" Type="http://schemas.openxmlformats.org/officeDocument/2006/relationships/image" Target="media/image51.png"/><Relationship Id="rId50" Type="http://schemas.openxmlformats.org/officeDocument/2006/relationships/image" Target="media/image50.png"/><Relationship Id="rId5" Type="http://schemas.openxmlformats.org/officeDocument/2006/relationships/image" Target="media/image5.png"/><Relationship Id="rId49" Type="http://schemas.openxmlformats.org/officeDocument/2006/relationships/image" Target="media/image49.png"/><Relationship Id="rId48" Type="http://schemas.openxmlformats.org/officeDocument/2006/relationships/image" Target="media/image48.png"/><Relationship Id="rId47" Type="http://schemas.openxmlformats.org/officeDocument/2006/relationships/image" Target="media/image47.png"/><Relationship Id="rId46" Type="http://schemas.openxmlformats.org/officeDocument/2006/relationships/image" Target="media/image46.png"/><Relationship Id="rId45" Type="http://schemas.openxmlformats.org/officeDocument/2006/relationships/image" Target="media/image45.png"/><Relationship Id="rId44" Type="http://schemas.openxmlformats.org/officeDocument/2006/relationships/image" Target="media/image44.png"/><Relationship Id="rId43" Type="http://schemas.openxmlformats.org/officeDocument/2006/relationships/image" Target="media/image43.png"/><Relationship Id="rId42" Type="http://schemas.openxmlformats.org/officeDocument/2006/relationships/image" Target="media/image42.png"/><Relationship Id="rId41" Type="http://schemas.openxmlformats.org/officeDocument/2006/relationships/image" Target="media/image41.png"/><Relationship Id="rId40" Type="http://schemas.openxmlformats.org/officeDocument/2006/relationships/image" Target="media/image40.png"/><Relationship Id="rId4" Type="http://schemas.openxmlformats.org/officeDocument/2006/relationships/image" Target="media/image4.png"/><Relationship Id="rId39" Type="http://schemas.openxmlformats.org/officeDocument/2006/relationships/image" Target="media/image39.png"/><Relationship Id="rId38" Type="http://schemas.openxmlformats.org/officeDocument/2006/relationships/image" Target="media/image38.png"/><Relationship Id="rId37" Type="http://schemas.openxmlformats.org/officeDocument/2006/relationships/image" Target="media/image37.png"/><Relationship Id="rId36" Type="http://schemas.openxmlformats.org/officeDocument/2006/relationships/image" Target="media/image36.png"/><Relationship Id="rId35" Type="http://schemas.openxmlformats.org/officeDocument/2006/relationships/image" Target="media/image35.png"/><Relationship Id="rId34" Type="http://schemas.openxmlformats.org/officeDocument/2006/relationships/image" Target="media/image34.png"/><Relationship Id="rId33" Type="http://schemas.openxmlformats.org/officeDocument/2006/relationships/image" Target="media/image33.png"/><Relationship Id="rId32" Type="http://schemas.openxmlformats.org/officeDocument/2006/relationships/image" Target="media/image32.png"/><Relationship Id="rId31" Type="http://schemas.openxmlformats.org/officeDocument/2006/relationships/image" Target="media/image31.png"/><Relationship Id="rId30" Type="http://schemas.openxmlformats.org/officeDocument/2006/relationships/image" Target="media/image30.png"/><Relationship Id="rId3" Type="http://schemas.openxmlformats.org/officeDocument/2006/relationships/image" Target="media/image3.png"/><Relationship Id="rId29" Type="http://schemas.openxmlformats.org/officeDocument/2006/relationships/image" Target="media/image29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pane ySplit="1" topLeftCell="A10" activePane="bottomLeft" state="frozen"/>
      <selection/>
      <selection pane="bottomLeft" activeCell="J15" sqref="J15"/>
    </sheetView>
  </sheetViews>
  <sheetFormatPr defaultColWidth="9" defaultRowHeight="35" customHeight="1"/>
  <cols>
    <col min="1" max="1" width="16.2212389380531" style="3" customWidth="1"/>
    <col min="2" max="2" width="18.4424778761062" style="3" customWidth="1"/>
    <col min="3" max="3" width="14.3362831858407" style="3" customWidth="1"/>
    <col min="4" max="4" width="20.3362831858407" style="3" customWidth="1"/>
    <col min="5" max="6" width="9" style="3"/>
    <col min="7" max="7" width="15.6637168141593" style="3" customWidth="1"/>
    <col min="8" max="8" width="22.4424778761062" style="3" customWidth="1"/>
    <col min="9" max="9" width="25.4513274336283" style="3" customWidth="1"/>
    <col min="10" max="10" width="12.6194690265487" style="3" customWidth="1"/>
    <col min="11" max="11" width="12.4867256637168" style="3" customWidth="1"/>
    <col min="12" max="16384" width="9" style="3"/>
  </cols>
  <sheetData>
    <row r="1" s="1" customFormat="1" customHeight="1" spans="1:10">
      <c r="A1" s="18" t="s">
        <v>0</v>
      </c>
      <c r="B1" s="18" t="s">
        <v>1</v>
      </c>
      <c r="C1" s="18" t="s">
        <v>2</v>
      </c>
      <c r="D1" s="18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customHeight="1" spans="1:10">
      <c r="A2" s="19" t="s">
        <v>9</v>
      </c>
      <c r="B2" s="20" t="s">
        <v>10</v>
      </c>
      <c r="C2" s="19">
        <v>1</v>
      </c>
      <c r="D2" s="19" t="s">
        <v>11</v>
      </c>
      <c r="E2" s="7">
        <v>1</v>
      </c>
      <c r="F2" s="7" t="s">
        <v>12</v>
      </c>
      <c r="G2" s="7" t="s">
        <v>13</v>
      </c>
      <c r="H2" s="21" t="str">
        <f>_xlfn.DISPIMG("ID_064940BCCFAB4738A7BC0FE2B70F88FE",1)</f>
        <v>=DISPIMG("ID_064940BCCFAB4738A7BC0FE2B70F88FE",1)</v>
      </c>
      <c r="I2" s="8" t="str">
        <f>_xlfn.DISPIMG("ID_69B6C3E3B66441C39DDCD5A9256BDC4A",1)</f>
        <v>=DISPIMG("ID_69B6C3E3B66441C39DDCD5A9256BDC4A",1)</v>
      </c>
    </row>
    <row r="3" s="2" customFormat="1" customHeight="1" spans="1:10">
      <c r="A3" s="22"/>
      <c r="B3" s="23"/>
      <c r="C3" s="24">
        <v>2</v>
      </c>
      <c r="D3" s="24" t="s">
        <v>14</v>
      </c>
      <c r="E3" s="13">
        <v>1</v>
      </c>
      <c r="F3" s="13" t="s">
        <v>12</v>
      </c>
      <c r="G3" s="13" t="s">
        <v>13</v>
      </c>
      <c r="H3" s="25" t="str">
        <f>_xlfn.DISPIMG("ID_C0A3E3D6C0774FE0B44DAFA591675494",1)</f>
        <v>=DISPIMG("ID_C0A3E3D6C0774FE0B44DAFA591675494",1)</v>
      </c>
      <c r="I3" s="17"/>
    </row>
    <row r="4" customHeight="1" spans="1:10">
      <c r="A4" s="19"/>
      <c r="B4" s="26"/>
      <c r="C4" s="19">
        <v>3</v>
      </c>
      <c r="D4" s="19" t="s">
        <v>15</v>
      </c>
      <c r="E4" s="7">
        <v>1</v>
      </c>
      <c r="F4" s="7" t="s">
        <v>16</v>
      </c>
      <c r="G4" s="7" t="s">
        <v>13</v>
      </c>
      <c r="H4" s="21" t="str">
        <f>_xlfn.DISPIMG("ID_597BDB05DE124EB6A85BFDB28F879A4F",1)</f>
        <v>=DISPIMG("ID_597BDB05DE124EB6A85BFDB28F879A4F",1)</v>
      </c>
      <c r="I4" s="10"/>
      <c r="J4" s="11"/>
    </row>
    <row r="5" s="2" customFormat="1" customHeight="1" spans="1:10">
      <c r="A5" s="22"/>
      <c r="B5" s="23"/>
      <c r="C5" s="22">
        <v>4</v>
      </c>
      <c r="D5" s="22" t="s">
        <v>17</v>
      </c>
      <c r="E5" s="15">
        <v>3</v>
      </c>
      <c r="F5" s="15" t="s">
        <v>18</v>
      </c>
      <c r="G5" s="15" t="s">
        <v>13</v>
      </c>
      <c r="H5" s="27" t="str">
        <f>_xlfn.DISPIMG("ID_BB69B820D21749BA82550DB71E1CCBBD",1)</f>
        <v>=DISPIMG("ID_BB69B820D21749BA82550DB71E1CCBBD",1)</v>
      </c>
      <c r="I5" s="17"/>
      <c r="J5" s="2" t="s">
        <v>19</v>
      </c>
    </row>
    <row r="6" customHeight="1" spans="1:10">
      <c r="A6" s="19"/>
      <c r="B6" s="26"/>
      <c r="C6" s="19">
        <v>5</v>
      </c>
      <c r="D6" s="19" t="s">
        <v>20</v>
      </c>
      <c r="E6" s="7">
        <v>3</v>
      </c>
      <c r="F6" s="7" t="s">
        <v>12</v>
      </c>
      <c r="G6" s="7" t="s">
        <v>13</v>
      </c>
      <c r="H6" s="21" t="str">
        <f>_xlfn.DISPIMG("ID_1736723FD53542889DF6CA404B5751E5",1)</f>
        <v>=DISPIMG("ID_1736723FD53542889DF6CA404B5751E5",1)</v>
      </c>
      <c r="I6" s="10"/>
    </row>
    <row r="7" customHeight="1" spans="1:10">
      <c r="A7" s="19"/>
      <c r="B7" s="28"/>
      <c r="C7" s="19">
        <v>6</v>
      </c>
      <c r="D7" s="19" t="s">
        <v>21</v>
      </c>
      <c r="E7" s="7">
        <v>4</v>
      </c>
      <c r="F7" s="7" t="s">
        <v>22</v>
      </c>
      <c r="G7" s="7" t="s">
        <v>13</v>
      </c>
      <c r="H7" s="7" t="str">
        <f>_xlfn.DISPIMG("ID_F898924712484FCB98550F960579C30D",1)</f>
        <v>=DISPIMG("ID_F898924712484FCB98550F960579C30D",1)</v>
      </c>
      <c r="I7" s="10"/>
    </row>
    <row r="8" customHeight="1" spans="1:10">
      <c r="A8" s="19"/>
      <c r="B8" s="19" t="s">
        <v>23</v>
      </c>
      <c r="C8" s="19">
        <v>1</v>
      </c>
      <c r="D8" s="19" t="s">
        <v>24</v>
      </c>
      <c r="E8" s="7">
        <v>2</v>
      </c>
      <c r="F8" s="7" t="s">
        <v>25</v>
      </c>
      <c r="G8" s="7" t="s">
        <v>13</v>
      </c>
      <c r="H8" s="7" t="str">
        <f>_xlfn.DISPIMG("ID_7F28D158626448FAA1AC3AF6B4112B0E",1)</f>
        <v>=DISPIMG("ID_7F28D158626448FAA1AC3AF6B4112B0E",1)</v>
      </c>
      <c r="I8" s="8" t="str">
        <f>_xlfn.DISPIMG("ID_095380AF7E1546749247D2CCE5325C1D",1)</f>
        <v>=DISPIMG("ID_095380AF7E1546749247D2CCE5325C1D",1)</v>
      </c>
    </row>
    <row r="9" s="2" customFormat="1" customHeight="1" spans="1:10">
      <c r="A9" s="22"/>
      <c r="B9" s="22"/>
      <c r="C9" s="19">
        <v>2</v>
      </c>
      <c r="D9" s="22" t="s">
        <v>26</v>
      </c>
      <c r="E9" s="15">
        <v>1</v>
      </c>
      <c r="F9" s="15" t="s">
        <v>27</v>
      </c>
      <c r="G9" s="15" t="s">
        <v>28</v>
      </c>
      <c r="H9" s="15" t="str">
        <f>_xlfn.DISPIMG("ID_681EFF1F8E5B4E1799DFD4E28E118C07",1)</f>
        <v>=DISPIMG("ID_681EFF1F8E5B4E1799DFD4E28E118C07",1)</v>
      </c>
      <c r="I9" s="17"/>
    </row>
    <row r="10" customHeight="1" spans="1:10">
      <c r="A10" s="19"/>
      <c r="B10" s="19"/>
      <c r="C10" s="19">
        <v>3</v>
      </c>
      <c r="D10" s="19" t="s">
        <v>29</v>
      </c>
      <c r="E10" s="7">
        <v>1</v>
      </c>
      <c r="F10" s="7" t="s">
        <v>30</v>
      </c>
      <c r="G10" s="7" t="s">
        <v>31</v>
      </c>
      <c r="H10" s="7" t="str">
        <f>_xlfn.DISPIMG("ID_58844634208C45C7BA54FAB9C18FA800",1)</f>
        <v>=DISPIMG("ID_58844634208C45C7BA54FAB9C18FA800",1)</v>
      </c>
      <c r="I10" s="10"/>
      <c r="J10" s="11"/>
    </row>
    <row r="11" customHeight="1" spans="1:10">
      <c r="A11" s="19"/>
      <c r="B11" s="19"/>
      <c r="C11" s="19">
        <v>4</v>
      </c>
      <c r="D11" s="19" t="s">
        <v>32</v>
      </c>
      <c r="E11" s="7">
        <v>1</v>
      </c>
      <c r="F11" s="7" t="s">
        <v>33</v>
      </c>
      <c r="G11" s="7" t="s">
        <v>34</v>
      </c>
      <c r="H11" s="19" t="str">
        <f>_xlfn.DISPIMG("ID_BD644D59CDB84CC498DBBC588AE33B4B",1)</f>
        <v>=DISPIMG("ID_BD644D59CDB84CC498DBBC588AE33B4B",1)</v>
      </c>
      <c r="I11" s="10"/>
    </row>
    <row r="12" customHeight="1" spans="1:10">
      <c r="A12" s="19"/>
      <c r="B12" s="19"/>
      <c r="C12" s="19">
        <v>5</v>
      </c>
      <c r="D12" s="19" t="s">
        <v>35</v>
      </c>
      <c r="E12" s="7">
        <v>1</v>
      </c>
      <c r="F12" s="7" t="s">
        <v>36</v>
      </c>
      <c r="G12" s="7" t="s">
        <v>13</v>
      </c>
      <c r="H12" s="7" t="str">
        <f>_xlfn.DISPIMG("ID_1EF7D6E69AC54AD3969188F4B9B42D5F",1)</f>
        <v>=DISPIMG("ID_1EF7D6E69AC54AD3969188F4B9B42D5F",1)</v>
      </c>
      <c r="I12" s="12"/>
    </row>
    <row r="13" customHeight="1" spans="1:10">
      <c r="A13" s="19"/>
      <c r="B13" s="19" t="s">
        <v>37</v>
      </c>
      <c r="C13" s="19">
        <v>1</v>
      </c>
      <c r="D13" s="19" t="s">
        <v>38</v>
      </c>
      <c r="E13" s="7">
        <v>1</v>
      </c>
      <c r="F13" s="7" t="s">
        <v>12</v>
      </c>
      <c r="G13" s="7" t="s">
        <v>13</v>
      </c>
      <c r="H13" s="7" t="str">
        <f>_xlfn.DISPIMG("ID_2325B915CD6845B2A68901C678F261EB",1)</f>
        <v>=DISPIMG("ID_2325B915CD6845B2A68901C678F261EB",1)</v>
      </c>
      <c r="I13" s="8" t="str">
        <f>_xlfn.DISPIMG("ID_479F8A3A147A405EAF9596FBEE368CA8",1)</f>
        <v>=DISPIMG("ID_479F8A3A147A405EAF9596FBEE368CA8",1)</v>
      </c>
    </row>
    <row r="14" customHeight="1" spans="1:10">
      <c r="A14" s="19"/>
      <c r="B14" s="19"/>
      <c r="C14" s="19">
        <v>2</v>
      </c>
      <c r="D14" s="19" t="s">
        <v>39</v>
      </c>
      <c r="E14" s="7">
        <v>2</v>
      </c>
      <c r="F14" s="7" t="s">
        <v>30</v>
      </c>
      <c r="G14" s="7" t="s">
        <v>13</v>
      </c>
      <c r="H14" s="19" t="str">
        <f>_xlfn.DISPIMG("ID_FC6B0ED9593048AEB44544E3AD0D206D",1)</f>
        <v>=DISPIMG("ID_FC6B0ED9593048AEB44544E3AD0D206D",1)</v>
      </c>
      <c r="I14" s="10"/>
      <c r="J14" s="11"/>
    </row>
    <row r="15" customHeight="1" spans="1:10">
      <c r="A15" s="19"/>
      <c r="B15" s="19"/>
      <c r="C15" s="19">
        <v>3</v>
      </c>
      <c r="D15" s="19" t="s">
        <v>40</v>
      </c>
      <c r="E15" s="7">
        <v>1</v>
      </c>
      <c r="F15" s="7" t="s">
        <v>33</v>
      </c>
      <c r="G15" s="7" t="s">
        <v>13</v>
      </c>
      <c r="H15" s="19" t="str">
        <f>_xlfn.DISPIMG("ID_0CBFEAD10AE14EEF8014094BE7E648DA",1)</f>
        <v>=DISPIMG("ID_0CBFEAD10AE14EEF8014094BE7E648DA",1)</v>
      </c>
      <c r="I15" s="10"/>
    </row>
    <row r="16" customHeight="1" spans="1:10">
      <c r="A16" s="19"/>
      <c r="B16" s="19"/>
      <c r="C16" s="19">
        <v>4</v>
      </c>
      <c r="D16" s="19" t="s">
        <v>41</v>
      </c>
      <c r="E16" s="7">
        <v>1</v>
      </c>
      <c r="F16" s="7" t="s">
        <v>42</v>
      </c>
      <c r="G16" s="7" t="s">
        <v>13</v>
      </c>
      <c r="H16" s="19" t="str">
        <f>_xlfn.DISPIMG("ID_9040E006768D4D4EB561F9C2B29BF77A",1)</f>
        <v>=DISPIMG("ID_9040E006768D4D4EB561F9C2B29BF77A",1)</v>
      </c>
      <c r="I16" s="10"/>
    </row>
    <row r="17" customHeight="1" spans="1:11">
      <c r="A17" s="19"/>
      <c r="B17" s="19"/>
      <c r="C17" s="19">
        <v>5</v>
      </c>
      <c r="D17" s="19" t="s">
        <v>43</v>
      </c>
      <c r="E17" s="7">
        <v>1</v>
      </c>
      <c r="F17" s="7" t="s">
        <v>16</v>
      </c>
      <c r="G17" s="7" t="s">
        <v>13</v>
      </c>
      <c r="H17" s="7" t="str">
        <f>_xlfn.DISPIMG("ID_89A8168739CF44D1AF775307CBCB31FA",1)</f>
        <v>=DISPIMG("ID_89A8168739CF44D1AF775307CBCB31FA",1)</v>
      </c>
      <c r="I17" s="10"/>
    </row>
    <row r="18" customHeight="1" spans="1:11">
      <c r="A18" s="19"/>
      <c r="B18" s="19"/>
      <c r="C18" s="19">
        <v>6</v>
      </c>
      <c r="D18" s="19" t="s">
        <v>44</v>
      </c>
      <c r="E18" s="7">
        <v>1</v>
      </c>
      <c r="F18" s="7" t="s">
        <v>12</v>
      </c>
      <c r="G18" s="7" t="s">
        <v>13</v>
      </c>
      <c r="H18" s="7" t="str">
        <f>_xlfn.DISPIMG("ID_B121E0C5E8D84E70976D1DE02435C101",1)</f>
        <v>=DISPIMG("ID_B121E0C5E8D84E70976D1DE02435C101",1)</v>
      </c>
      <c r="I18" s="10"/>
    </row>
    <row r="19" customHeight="1" spans="1:11">
      <c r="A19" s="19"/>
      <c r="B19" s="19"/>
      <c r="C19" s="19">
        <v>7</v>
      </c>
      <c r="D19" s="19" t="s">
        <v>45</v>
      </c>
      <c r="E19" s="7">
        <v>2</v>
      </c>
      <c r="F19" s="7" t="s">
        <v>12</v>
      </c>
      <c r="G19" s="7" t="s">
        <v>13</v>
      </c>
      <c r="H19" s="7" t="str">
        <f>_xlfn.DISPIMG("ID_C79B64E6CB5740A09F795E01E7344BED",1)</f>
        <v>=DISPIMG("ID_C79B64E6CB5740A09F795E01E7344BED",1)</v>
      </c>
      <c r="I19" s="10"/>
    </row>
    <row r="20" customHeight="1" spans="1:11">
      <c r="A20" s="19"/>
      <c r="B20" s="19"/>
      <c r="C20" s="19">
        <v>8</v>
      </c>
      <c r="D20" s="19" t="s">
        <v>46</v>
      </c>
      <c r="E20" s="7" t="s">
        <v>47</v>
      </c>
      <c r="F20" s="7" t="s">
        <v>13</v>
      </c>
      <c r="G20" s="7" t="s">
        <v>13</v>
      </c>
      <c r="H20" s="7" t="str">
        <f>_xlfn.DISPIMG("ID_282FBBC7CCB64F48B3C3075342DD98A9",1)</f>
        <v>=DISPIMG("ID_282FBBC7CCB64F48B3C3075342DD98A9",1)</v>
      </c>
      <c r="I20" s="12"/>
    </row>
    <row r="21" customHeight="1" spans="1:11">
      <c r="A21" s="19"/>
      <c r="B21" s="22" t="s">
        <v>48</v>
      </c>
      <c r="C21" s="19">
        <v>1</v>
      </c>
      <c r="D21" s="19" t="s">
        <v>21</v>
      </c>
      <c r="E21" s="7">
        <v>1</v>
      </c>
      <c r="F21" s="7" t="s">
        <v>22</v>
      </c>
      <c r="G21" s="7" t="s">
        <v>13</v>
      </c>
      <c r="H21" s="7" t="str">
        <f>_xlfn.DISPIMG("ID_CBA641C6C4ED4C7F8A6DA227942A5BED",1)</f>
        <v>=DISPIMG("ID_CBA641C6C4ED4C7F8A6DA227942A5BED",1)</v>
      </c>
      <c r="I21" s="10" t="str">
        <f>_xlfn.DISPIMG("ID_A7D3124694414241AB4BE9E8EB17A0A1",1)</f>
        <v>=DISPIMG("ID_A7D3124694414241AB4BE9E8EB17A0A1",1)</v>
      </c>
      <c r="J21" s="3" t="str">
        <f>_xlfn.DISPIMG("ID_4311AA30AC7C4B7FA32C25F3874F0539",1)</f>
        <v>=DISPIMG("ID_4311AA30AC7C4B7FA32C25F3874F0539",1)</v>
      </c>
      <c r="K21" s="3" t="str">
        <f>_xlfn.DISPIMG("ID_041A567399024A83967768A67AA18722",1)</f>
        <v>=DISPIMG("ID_041A567399024A83967768A67AA18722",1)</v>
      </c>
    </row>
    <row r="22" customHeight="1" spans="1:11">
      <c r="A22" s="19"/>
      <c r="B22" s="22"/>
      <c r="C22" s="19">
        <v>2</v>
      </c>
      <c r="D22" s="19" t="s">
        <v>40</v>
      </c>
      <c r="E22" s="7">
        <v>1</v>
      </c>
      <c r="F22" s="7" t="s">
        <v>33</v>
      </c>
      <c r="G22" s="7" t="s">
        <v>13</v>
      </c>
      <c r="H22" s="19" t="str">
        <f>_xlfn.DISPIMG("ID_067A32FA427F4BB2AA6DC277F0922CDF",1)</f>
        <v>=DISPIMG("ID_067A32FA427F4BB2AA6DC277F0922CDF",1)</v>
      </c>
      <c r="I22" s="10"/>
    </row>
    <row r="23" customHeight="1" spans="1:11">
      <c r="A23" s="19"/>
      <c r="B23" s="22"/>
      <c r="C23" s="19">
        <v>3</v>
      </c>
      <c r="D23" s="19" t="s">
        <v>49</v>
      </c>
      <c r="E23" s="7">
        <v>1</v>
      </c>
      <c r="F23" s="7" t="s">
        <v>16</v>
      </c>
      <c r="G23" s="7" t="s">
        <v>50</v>
      </c>
      <c r="H23" s="7" t="str">
        <f>_xlfn.DISPIMG("ID_0C64E50010EB4B22A99541DBA8252397",1)</f>
        <v>=DISPIMG("ID_0C64E50010EB4B22A99541DBA8252397",1)</v>
      </c>
      <c r="I23" s="12"/>
    </row>
  </sheetData>
  <mergeCells count="11">
    <mergeCell ref="A2:A23"/>
    <mergeCell ref="B2:B7"/>
    <mergeCell ref="B8:B12"/>
    <mergeCell ref="B13:B20"/>
    <mergeCell ref="B21:B23"/>
    <mergeCell ref="I2:I7"/>
    <mergeCell ref="I8:I12"/>
    <mergeCell ref="I13:I20"/>
    <mergeCell ref="I21:I23"/>
    <mergeCell ref="J21:J23"/>
    <mergeCell ref="K21:K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zoomScale="40" zoomScaleNormal="40" workbookViewId="0">
      <pane ySplit="1" topLeftCell="A2" activePane="bottomLeft" state="frozen"/>
      <selection/>
      <selection pane="bottomLeft" activeCell="C8" sqref="C8:H8"/>
    </sheetView>
  </sheetViews>
  <sheetFormatPr defaultColWidth="8.66371681415929" defaultRowHeight="44" customHeight="1"/>
  <cols>
    <col min="1" max="1" width="17.4424778761062" style="3" customWidth="1"/>
    <col min="2" max="2" width="18.4424778761062" style="3" customWidth="1"/>
    <col min="3" max="3" width="15.2212389380531" style="3" customWidth="1"/>
    <col min="4" max="4" width="28.5663716814159" style="3" customWidth="1"/>
    <col min="5" max="6" width="8.66371681415929" style="3"/>
    <col min="7" max="7" width="22.9823008849558" style="4" customWidth="1"/>
    <col min="8" max="8" width="15.3362831858407" style="3" customWidth="1"/>
    <col min="9" max="9" width="24.4424778761062" style="3" customWidth="1"/>
    <col min="10" max="16384" width="8.66371681415929" style="3"/>
  </cols>
  <sheetData>
    <row r="1" s="1" customFormat="1" customHeight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</row>
    <row r="2" customHeight="1" spans="1:10">
      <c r="A2" s="7" t="s">
        <v>51</v>
      </c>
      <c r="B2" s="8" t="s">
        <v>52</v>
      </c>
      <c r="C2" s="7">
        <v>1</v>
      </c>
      <c r="D2" s="7" t="s">
        <v>53</v>
      </c>
      <c r="E2" s="7">
        <v>1</v>
      </c>
      <c r="F2" s="7" t="s">
        <v>12</v>
      </c>
      <c r="G2" s="9" t="s">
        <v>13</v>
      </c>
      <c r="H2" s="7" t="str">
        <f>_xlfn.DISPIMG("ID_8C79A409978742DDA8980F541ACC417A",1)</f>
        <v>=DISPIMG("ID_8C79A409978742DDA8980F541ACC417A",1)</v>
      </c>
      <c r="I2" s="8" t="str">
        <f>_xlfn.DISPIMG("ID_0D5B80E941384730A80C42F656917CCE",1)</f>
        <v>=DISPIMG("ID_0D5B80E941384730A80C42F656917CCE",1)</v>
      </c>
    </row>
    <row r="3" customHeight="1" spans="1:10">
      <c r="A3" s="7"/>
      <c r="B3" s="10"/>
      <c r="C3" s="7">
        <v>2</v>
      </c>
      <c r="D3" s="7" t="s">
        <v>54</v>
      </c>
      <c r="E3" s="7">
        <v>1</v>
      </c>
      <c r="F3" s="7" t="s">
        <v>18</v>
      </c>
      <c r="G3" s="9" t="s">
        <v>13</v>
      </c>
      <c r="H3" s="7" t="str">
        <f>_xlfn.DISPIMG("ID_AF30C6F4997444B0A3E03758742EE592",1)</f>
        <v>=DISPIMG("ID_AF30C6F4997444B0A3E03758742EE592",1)</v>
      </c>
      <c r="I3" s="10"/>
      <c r="J3" s="11"/>
    </row>
    <row r="4" customHeight="1" spans="1:10">
      <c r="A4" s="7"/>
      <c r="B4" s="10"/>
      <c r="C4" s="7">
        <v>3</v>
      </c>
      <c r="D4" s="7" t="s">
        <v>55</v>
      </c>
      <c r="E4" s="7">
        <v>1</v>
      </c>
      <c r="F4" s="7" t="s">
        <v>12</v>
      </c>
      <c r="G4" s="9" t="s">
        <v>13</v>
      </c>
      <c r="H4" s="7" t="str">
        <f>_xlfn.DISPIMG("ID_677A344E0C8748C5838F9D1A119BAF67",1)</f>
        <v>=DISPIMG("ID_677A344E0C8748C5838F9D1A119BAF67",1)</v>
      </c>
      <c r="I4" s="10"/>
      <c r="J4" s="11"/>
    </row>
    <row r="5" customHeight="1" spans="1:10">
      <c r="A5" s="7"/>
      <c r="B5" s="10"/>
      <c r="C5" s="7">
        <v>4</v>
      </c>
      <c r="D5" s="7" t="s">
        <v>56</v>
      </c>
      <c r="E5" s="7">
        <v>2</v>
      </c>
      <c r="F5" s="7" t="s">
        <v>18</v>
      </c>
      <c r="G5" s="9" t="s">
        <v>13</v>
      </c>
      <c r="H5" s="7" t="str">
        <f>_xlfn.DISPIMG("ID_448AD56AFAF444688C1D3DDBD3A63444",1)</f>
        <v>=DISPIMG("ID_448AD56AFAF444688C1D3DDBD3A63444",1)</v>
      </c>
      <c r="I5" s="10"/>
      <c r="J5" s="11"/>
    </row>
    <row r="6" customHeight="1" spans="1:10">
      <c r="A6" s="7"/>
      <c r="B6" s="12"/>
      <c r="C6" s="13">
        <v>5</v>
      </c>
      <c r="D6" s="13" t="s">
        <v>57</v>
      </c>
      <c r="E6" s="13">
        <v>2</v>
      </c>
      <c r="F6" s="13" t="s">
        <v>12</v>
      </c>
      <c r="G6" s="14" t="s">
        <v>13</v>
      </c>
      <c r="H6" s="13" t="str">
        <f>_xlfn.DISPIMG("ID_950E1BF4025640F58FF8C9D55CB43E0E",1)</f>
        <v>=DISPIMG("ID_950E1BF4025640F58FF8C9D55CB43E0E",1)</v>
      </c>
      <c r="I6" s="10"/>
      <c r="J6" s="11"/>
    </row>
    <row r="7" customHeight="1" spans="1:10">
      <c r="A7" s="7"/>
      <c r="B7" s="7" t="s">
        <v>58</v>
      </c>
      <c r="C7" s="7">
        <v>1</v>
      </c>
      <c r="D7" s="7" t="s">
        <v>59</v>
      </c>
      <c r="E7" s="7">
        <v>4</v>
      </c>
      <c r="F7" s="7" t="s">
        <v>12</v>
      </c>
      <c r="G7" s="9" t="s">
        <v>13</v>
      </c>
      <c r="H7" s="7" t="str">
        <f>_xlfn.DISPIMG("ID_89F03F40935542FE941D890CAC27E0A1",1)</f>
        <v>=DISPIMG("ID_89F03F40935542FE941D890CAC27E0A1",1)</v>
      </c>
      <c r="I7" s="8" t="str">
        <f>_xlfn.DISPIMG("ID_55945DB9CA364FBABCD7AD4C57165FA7",1)</f>
        <v>=DISPIMG("ID_55945DB9CA364FBABCD7AD4C57165FA7",1)</v>
      </c>
      <c r="J7" s="11"/>
    </row>
    <row r="8" customHeight="1" spans="1:10">
      <c r="A8" s="7"/>
      <c r="B8" s="7"/>
      <c r="C8" s="15">
        <v>2</v>
      </c>
      <c r="D8" s="15" t="s">
        <v>60</v>
      </c>
      <c r="E8" s="15">
        <v>2</v>
      </c>
      <c r="F8" s="15" t="s">
        <v>12</v>
      </c>
      <c r="G8" s="16" t="s">
        <v>61</v>
      </c>
      <c r="H8" s="16" t="str">
        <f>_xlfn.DISPIMG("ID_29C0FCEFFF1E42C19E1B13B938A4FE54",1)</f>
        <v>=DISPIMG("ID_29C0FCEFFF1E42C19E1B13B938A4FE54",1)</v>
      </c>
      <c r="I8" s="10"/>
      <c r="J8" s="11"/>
    </row>
    <row r="9" customHeight="1" spans="1:10">
      <c r="A9" s="7"/>
      <c r="B9" s="7"/>
      <c r="C9" s="7">
        <v>3</v>
      </c>
      <c r="D9" s="7" t="s">
        <v>62</v>
      </c>
      <c r="E9" s="7">
        <v>50</v>
      </c>
      <c r="F9" s="7" t="s">
        <v>12</v>
      </c>
      <c r="G9" s="9" t="s">
        <v>13</v>
      </c>
      <c r="H9" s="7" t="str">
        <f>_xlfn.DISPIMG("ID_F46EE6736D844888AC24C76C487940CE",1)</f>
        <v>=DISPIMG("ID_F46EE6736D844888AC24C76C487940CE",1)</v>
      </c>
      <c r="I9" s="12"/>
    </row>
    <row r="10" customHeight="1" spans="1:10">
      <c r="A10" s="7"/>
      <c r="B10" s="7" t="s">
        <v>63</v>
      </c>
      <c r="C10" s="7">
        <v>1</v>
      </c>
      <c r="D10" s="7" t="s">
        <v>64</v>
      </c>
      <c r="E10" s="7">
        <v>1</v>
      </c>
      <c r="F10" s="7" t="s">
        <v>12</v>
      </c>
      <c r="G10" s="9" t="s">
        <v>65</v>
      </c>
      <c r="H10" s="7" t="str">
        <f>_xlfn.DISPIMG("ID_B3D86D0679D94690B4EA8BBD34A25564",1)</f>
        <v>=DISPIMG("ID_B3D86D0679D94690B4EA8BBD34A25564",1)</v>
      </c>
      <c r="I10" s="8" t="str">
        <f>_xlfn.DISPIMG("ID_F336CDE3E53844669DBF35CDE32390CD",1)</f>
        <v>=DISPIMG("ID_F336CDE3E53844669DBF35CDE32390CD",1)</v>
      </c>
    </row>
    <row r="11" customHeight="1" spans="1:10">
      <c r="A11" s="7"/>
      <c r="B11" s="7"/>
      <c r="C11" s="7">
        <v>2</v>
      </c>
      <c r="D11" s="7" t="s">
        <v>66</v>
      </c>
      <c r="E11" s="7">
        <v>8</v>
      </c>
      <c r="F11" s="7" t="s">
        <v>12</v>
      </c>
      <c r="G11" s="9" t="s">
        <v>13</v>
      </c>
      <c r="H11" s="7" t="str">
        <f>_xlfn.DISPIMG("ID_5019D573F4B643D0BFC11880F6C55538",1)</f>
        <v>=DISPIMG("ID_5019D573F4B643D0BFC11880F6C55538",1)</v>
      </c>
      <c r="I11" s="10"/>
    </row>
    <row r="12" customHeight="1" spans="1:10">
      <c r="A12" s="7"/>
      <c r="B12" s="7"/>
      <c r="C12" s="7">
        <v>3</v>
      </c>
      <c r="D12" s="7" t="s">
        <v>67</v>
      </c>
      <c r="E12" s="7">
        <v>4</v>
      </c>
      <c r="F12" s="7" t="s">
        <v>30</v>
      </c>
      <c r="G12" s="9" t="s">
        <v>13</v>
      </c>
      <c r="H12" s="7" t="str">
        <f>_xlfn.DISPIMG("ID_A6FAD8994CE445D18231D166C5D85617",1)</f>
        <v>=DISPIMG("ID_A6FAD8994CE445D18231D166C5D85617",1)</v>
      </c>
      <c r="I12" s="10"/>
    </row>
    <row r="13" s="2" customFormat="1" customHeight="1" spans="1:10">
      <c r="A13" s="15"/>
      <c r="B13" s="15"/>
      <c r="C13" s="7">
        <v>4</v>
      </c>
      <c r="D13" s="15" t="s">
        <v>68</v>
      </c>
      <c r="E13" s="15">
        <v>4</v>
      </c>
      <c r="F13" s="15" t="s">
        <v>12</v>
      </c>
      <c r="G13" s="16" t="s">
        <v>69</v>
      </c>
      <c r="H13" s="15" t="str">
        <f>_xlfn.DISPIMG("ID_F5F39F186252432C896BA75697BCABC9",1)</f>
        <v>=DISPIMG("ID_F5F39F186252432C896BA75697BCABC9",1)</v>
      </c>
      <c r="I13" s="17"/>
    </row>
    <row r="14" s="2" customFormat="1" customHeight="1" spans="1:10">
      <c r="A14" s="15"/>
      <c r="B14" s="15"/>
      <c r="C14" s="7">
        <v>5</v>
      </c>
      <c r="D14" s="15" t="s">
        <v>70</v>
      </c>
      <c r="E14" s="15">
        <v>1</v>
      </c>
      <c r="F14" s="15" t="s">
        <v>12</v>
      </c>
      <c r="G14" s="16" t="s">
        <v>69</v>
      </c>
      <c r="H14" s="15" t="str">
        <f>_xlfn.DISPIMG("ID_B2F4B5211D954DE291E0600F6A8595EE",1)</f>
        <v>=DISPIMG("ID_B2F4B5211D954DE291E0600F6A8595EE",1)</v>
      </c>
      <c r="I14" s="17"/>
    </row>
    <row r="15" customHeight="1" spans="1:10">
      <c r="A15" s="7"/>
      <c r="B15" s="7"/>
      <c r="C15" s="7">
        <v>6</v>
      </c>
      <c r="D15" s="7" t="s">
        <v>71</v>
      </c>
      <c r="E15" s="7">
        <v>1</v>
      </c>
      <c r="F15" s="7" t="s">
        <v>72</v>
      </c>
      <c r="G15" s="9" t="s">
        <v>13</v>
      </c>
      <c r="H15" s="7" t="str">
        <f>_xlfn.DISPIMG("ID_FDF22E55F2894661884C6A62A2686372",1)</f>
        <v>=DISPIMG("ID_FDF22E55F2894661884C6A62A2686372",1)</v>
      </c>
      <c r="I15" s="12"/>
    </row>
    <row r="16" customHeight="1" spans="1:10">
      <c r="A16" s="7"/>
      <c r="B16" s="7" t="s">
        <v>73</v>
      </c>
      <c r="C16" s="7">
        <v>1</v>
      </c>
      <c r="D16" s="7" t="s">
        <v>74</v>
      </c>
      <c r="E16" s="7">
        <v>10</v>
      </c>
      <c r="F16" s="7" t="s">
        <v>30</v>
      </c>
      <c r="G16" s="9" t="s">
        <v>13</v>
      </c>
      <c r="H16" s="7" t="str">
        <f>_xlfn.DISPIMG("ID_6C166B50E1D54B7B9F5F33DF68AB580A",1)</f>
        <v>=DISPIMG("ID_6C166B50E1D54B7B9F5F33DF68AB580A",1)</v>
      </c>
      <c r="I16" s="8" t="str">
        <f>_xlfn.DISPIMG("ID_C11E6963A1DA4071B0577A58D15ED33F",1)</f>
        <v>=DISPIMG("ID_C11E6963A1DA4071B0577A58D15ED33F",1)</v>
      </c>
    </row>
    <row r="17" s="2" customFormat="1" customHeight="1" spans="1:9">
      <c r="A17" s="15"/>
      <c r="B17" s="15"/>
      <c r="C17" s="7">
        <v>2</v>
      </c>
      <c r="D17" s="15" t="s">
        <v>75</v>
      </c>
      <c r="E17" s="15">
        <v>3</v>
      </c>
      <c r="F17" s="15" t="s">
        <v>12</v>
      </c>
      <c r="G17" s="15" t="s">
        <v>76</v>
      </c>
      <c r="H17" s="15" t="str">
        <f>_xlfn.DISPIMG("ID_7BB8CC22271045619D1F35C79794D0BA",1)</f>
        <v>=DISPIMG("ID_7BB8CC22271045619D1F35C79794D0BA",1)</v>
      </c>
      <c r="I17" s="17"/>
    </row>
    <row r="18" s="2" customFormat="1" customHeight="1" spans="1:9">
      <c r="A18" s="15"/>
      <c r="B18" s="15"/>
      <c r="C18" s="7">
        <v>3</v>
      </c>
      <c r="D18" s="15" t="s">
        <v>77</v>
      </c>
      <c r="E18" s="15">
        <v>6</v>
      </c>
      <c r="F18" s="15" t="s">
        <v>12</v>
      </c>
      <c r="G18" s="16" t="s">
        <v>13</v>
      </c>
      <c r="H18" s="15" t="str">
        <f>_xlfn.DISPIMG("ID_A1F09CC621184217B019D7411FDEC9E0",1)</f>
        <v>=DISPIMG("ID_A1F09CC621184217B019D7411FDEC9E0",1)</v>
      </c>
      <c r="I18" s="17"/>
    </row>
    <row r="19" s="2" customFormat="1" customHeight="1" spans="1:9">
      <c r="A19" s="15"/>
      <c r="B19" s="15"/>
      <c r="C19" s="7">
        <v>4</v>
      </c>
      <c r="D19" s="15" t="s">
        <v>78</v>
      </c>
      <c r="E19" s="15">
        <v>3</v>
      </c>
      <c r="F19" s="15" t="s">
        <v>12</v>
      </c>
      <c r="G19" s="15" t="s">
        <v>79</v>
      </c>
      <c r="H19" s="15" t="str">
        <f>_xlfn.DISPIMG("ID_FB3E2E448C6A4C6EA787FB41F37C1286",1)</f>
        <v>=DISPIMG("ID_FB3E2E448C6A4C6EA787FB41F37C1286",1)</v>
      </c>
      <c r="I19" s="17"/>
    </row>
    <row r="20" s="2" customFormat="1" customHeight="1" spans="1:9">
      <c r="A20" s="15"/>
      <c r="B20" s="15"/>
      <c r="C20" s="7">
        <v>5</v>
      </c>
      <c r="D20" s="15" t="s">
        <v>80</v>
      </c>
      <c r="E20" s="15">
        <v>6</v>
      </c>
      <c r="F20" s="15" t="s">
        <v>81</v>
      </c>
      <c r="G20" s="15" t="s">
        <v>82</v>
      </c>
      <c r="H20" s="15" t="str">
        <f>_xlfn.DISPIMG("ID_84B0271D76D74142AB14B2AA8113F104",1)</f>
        <v>=DISPIMG("ID_84B0271D76D74142AB14B2AA8113F104",1)</v>
      </c>
      <c r="I20" s="17"/>
    </row>
    <row r="21" customHeight="1" spans="1:9">
      <c r="A21" s="7"/>
      <c r="B21" s="7"/>
      <c r="C21" s="7">
        <v>6</v>
      </c>
      <c r="D21" s="7" t="s">
        <v>83</v>
      </c>
      <c r="E21" s="7">
        <v>2</v>
      </c>
      <c r="F21" s="7" t="s">
        <v>12</v>
      </c>
      <c r="G21" s="15" t="s">
        <v>76</v>
      </c>
      <c r="H21" s="7" t="str">
        <f>_xlfn.DISPIMG("ID_2DE9E522D01749EB925A6025E7FD6AFF",1)</f>
        <v>=DISPIMG("ID_2DE9E522D01749EB925A6025E7FD6AFF",1)</v>
      </c>
      <c r="I21" s="10"/>
    </row>
    <row r="22" customHeight="1" spans="1:9">
      <c r="A22" s="7"/>
      <c r="B22" s="7"/>
      <c r="C22" s="7">
        <v>7</v>
      </c>
      <c r="D22" s="7" t="s">
        <v>84</v>
      </c>
      <c r="E22" s="7">
        <v>1</v>
      </c>
      <c r="F22" s="7" t="s">
        <v>12</v>
      </c>
      <c r="G22" s="9" t="s">
        <v>13</v>
      </c>
      <c r="H22" s="7" t="str">
        <f>_xlfn.DISPIMG("ID_836EDA9662254134955321C41EDC6E3B",1)</f>
        <v>=DISPIMG("ID_836EDA9662254134955321C41EDC6E3B",1)</v>
      </c>
      <c r="I22" s="10"/>
    </row>
    <row r="23" customHeight="1" spans="1:9">
      <c r="A23" s="7"/>
      <c r="B23" s="7"/>
      <c r="C23" s="7">
        <v>8</v>
      </c>
      <c r="D23" s="7" t="s">
        <v>85</v>
      </c>
      <c r="E23" s="7">
        <v>1</v>
      </c>
      <c r="F23" s="7" t="s">
        <v>12</v>
      </c>
      <c r="G23" s="9" t="s">
        <v>13</v>
      </c>
      <c r="H23" s="7" t="str">
        <f>_xlfn.DISPIMG("ID_A9A192A452FA411F8A4D38881CB77C2F",1)</f>
        <v>=DISPIMG("ID_A9A192A452FA411F8A4D38881CB77C2F",1)</v>
      </c>
      <c r="I23" s="10"/>
    </row>
    <row r="24" s="2" customFormat="1" customHeight="1" spans="1:9">
      <c r="A24" s="15"/>
      <c r="B24" s="15"/>
      <c r="C24" s="7">
        <v>9</v>
      </c>
      <c r="D24" s="15" t="s">
        <v>86</v>
      </c>
      <c r="E24" s="15">
        <v>1</v>
      </c>
      <c r="F24" s="15" t="s">
        <v>33</v>
      </c>
      <c r="G24" s="15" t="s">
        <v>87</v>
      </c>
      <c r="H24" s="15" t="str">
        <f>_xlfn.DISPIMG("ID_06156B73601B42BB8B62CB3F8B1ADB52",1)</f>
        <v>=DISPIMG("ID_06156B73601B42BB8B62CB3F8B1ADB52",1)</v>
      </c>
      <c r="I24" s="17"/>
    </row>
    <row r="25" customHeight="1" spans="1:9">
      <c r="A25" s="7"/>
      <c r="B25" s="7"/>
      <c r="C25" s="7">
        <v>10</v>
      </c>
      <c r="D25" s="7" t="s">
        <v>88</v>
      </c>
      <c r="E25" s="7">
        <v>2</v>
      </c>
      <c r="F25" s="7" t="s">
        <v>12</v>
      </c>
      <c r="G25" s="15" t="s">
        <v>76</v>
      </c>
      <c r="H25" s="7" t="str">
        <f>_xlfn.DISPIMG("ID_3708430800034EC48459F2C707FA94D8",1)</f>
        <v>=DISPIMG("ID_3708430800034EC48459F2C707FA94D8",1)</v>
      </c>
      <c r="I25" s="10"/>
    </row>
    <row r="26" customHeight="1" spans="1:9">
      <c r="A26" s="7"/>
      <c r="B26" s="7"/>
      <c r="C26" s="7">
        <v>11</v>
      </c>
      <c r="D26" s="7" t="s">
        <v>89</v>
      </c>
      <c r="E26" s="7">
        <v>2</v>
      </c>
      <c r="F26" s="7" t="s">
        <v>12</v>
      </c>
      <c r="G26" s="15" t="s">
        <v>76</v>
      </c>
      <c r="H26" s="7" t="str">
        <f>_xlfn.DISPIMG("ID_35951AE46FE64A09948F406B61FB5341",1)</f>
        <v>=DISPIMG("ID_35951AE46FE64A09948F406B61FB5341",1)</v>
      </c>
      <c r="I26" s="12"/>
    </row>
  </sheetData>
  <mergeCells count="9">
    <mergeCell ref="A2:A26"/>
    <mergeCell ref="B2:B6"/>
    <mergeCell ref="B7:B9"/>
    <mergeCell ref="B10:B15"/>
    <mergeCell ref="B16:B26"/>
    <mergeCell ref="I2:I6"/>
    <mergeCell ref="I7:I9"/>
    <mergeCell ref="I10:I15"/>
    <mergeCell ref="I16:I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小学低年级组</vt:lpstr>
      <vt:lpstr>小学高年级组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刘一峰</cp:lastModifiedBy>
  <dcterms:created xsi:type="dcterms:W3CDTF">2026-05-12T07:56:00Z</dcterms:created>
  <dcterms:modified xsi:type="dcterms:W3CDTF">2026-10-12T07:20:00Z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9F802BB9EFF44548B46EA01083220C56_13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